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9" activeTab="0"/>
  </bookViews>
  <sheets>
    <sheet name="fiche de paie" sheetId="1" r:id="rId1"/>
    <sheet name="coût employeur" sheetId="2" r:id="rId2"/>
  </sheets>
  <definedNames/>
  <calcPr fullCalcOnLoad="1"/>
</workbook>
</file>

<file path=xl/sharedStrings.xml><?xml version="1.0" encoding="utf-8"?>
<sst xmlns="http://schemas.openxmlformats.org/spreadsheetml/2006/main" count="49" uniqueCount="34">
  <si>
    <t>Salaire brut total</t>
  </si>
  <si>
    <t>Déductions</t>
  </si>
  <si>
    <t>Déterminant</t>
  </si>
  <si>
    <t>Taux</t>
  </si>
  <si>
    <t>Valeur</t>
  </si>
  <si>
    <t>Cotisation AVS/AI/APG</t>
  </si>
  <si>
    <t>Cotisation ass. chômage</t>
  </si>
  <si>
    <t>Cotisation ass. maternité</t>
  </si>
  <si>
    <t>Cotisations Allocations familiales</t>
  </si>
  <si>
    <t>Frais admin AVS</t>
  </si>
  <si>
    <t>LAA complémentaire</t>
  </si>
  <si>
    <t>Ass. maladie perte de gain</t>
  </si>
  <si>
    <t>Prévoyance prof. LPP</t>
  </si>
  <si>
    <t>Total des charges</t>
  </si>
  <si>
    <t xml:space="preserve">Coût total employeur </t>
  </si>
  <si>
    <t>Nom de l'employeur</t>
  </si>
  <si>
    <t>Adresse</t>
  </si>
  <si>
    <t xml:space="preserve">Bulletin de Salaire </t>
  </si>
  <si>
    <t>Monsieur</t>
  </si>
  <si>
    <t>Salaire de</t>
  </si>
  <si>
    <t>Février 2016</t>
  </si>
  <si>
    <t>Jean Dupont</t>
  </si>
  <si>
    <t>1200 Genève</t>
  </si>
  <si>
    <t>N° A.V.S</t>
  </si>
  <si>
    <t>756.0599.1829.81</t>
  </si>
  <si>
    <t>Indemnités</t>
  </si>
  <si>
    <t xml:space="preserve">Salaire mensuel </t>
  </si>
  <si>
    <t>Acc. LAA non-prof</t>
  </si>
  <si>
    <t>Total des déductions</t>
  </si>
  <si>
    <t>Salaire versé CHF</t>
  </si>
  <si>
    <t>Versement sur Postfinance CH70 0900 0000 1204 4514 4</t>
  </si>
  <si>
    <t>Chemin des Tournesols 5</t>
  </si>
  <si>
    <t>Acc. LAA prof.</t>
  </si>
  <si>
    <t>Calcul charges patronales salaire</t>
  </si>
</sst>
</file>

<file path=xl/styles.xml><?xml version="1.0" encoding="utf-8"?>
<styleSheet xmlns="http://schemas.openxmlformats.org/spreadsheetml/2006/main">
  <numFmts count="1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 &quot;#,##0.00"/>
    <numFmt numFmtId="165" formatCode="0.0000"/>
    <numFmt numFmtId="166" formatCode="[$sFr.-100C]\ #,##0.00;[Red][$sFr.-100C]&quot; -&quot;#,##0.00"/>
  </numFmts>
  <fonts count="45">
    <font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b/>
      <sz val="11"/>
      <color indexed="37"/>
      <name val="Arial"/>
      <family val="2"/>
    </font>
    <font>
      <b/>
      <sz val="11"/>
      <color indexed="12"/>
      <name val="Arial"/>
      <family val="2"/>
    </font>
    <font>
      <u val="single"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7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165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" fontId="5" fillId="0" borderId="21" xfId="0" applyNumberFormat="1" applyFont="1" applyBorder="1" applyAlignment="1" applyProtection="1">
      <alignment vertical="center"/>
      <protection locked="0"/>
    </xf>
    <xf numFmtId="4" fontId="2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 applyProtection="1">
      <alignment vertical="center"/>
      <protection locked="0"/>
    </xf>
    <xf numFmtId="4" fontId="4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6" fontId="7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49" fontId="6" fillId="0" borderId="17" xfId="0" applyNumberFormat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17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0" fillId="0" borderId="15" xfId="0" applyBorder="1" applyAlignment="1">
      <alignment/>
    </xf>
    <xf numFmtId="4" fontId="2" fillId="0" borderId="16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/>
    </xf>
    <xf numFmtId="0" fontId="2" fillId="0" borderId="16" xfId="0" applyFont="1" applyBorder="1" applyAlignment="1">
      <alignment vertical="center"/>
    </xf>
    <xf numFmtId="4" fontId="5" fillId="0" borderId="16" xfId="0" applyNumberFormat="1" applyFont="1" applyBorder="1" applyAlignment="1" applyProtection="1">
      <alignment vertical="center"/>
      <protection locked="0"/>
    </xf>
    <xf numFmtId="4" fontId="6" fillId="0" borderId="16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2" fillId="33" borderId="2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" fontId="2" fillId="0" borderId="12" xfId="0" applyNumberFormat="1" applyFont="1" applyBorder="1" applyAlignment="1">
      <alignment horizontal="right" vertical="center"/>
    </xf>
    <xf numFmtId="0" fontId="2" fillId="33" borderId="2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7E0021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88" zoomScaleNormal="88" zoomScalePageLayoutView="0" workbookViewId="0" topLeftCell="A1">
      <selection activeCell="H14" sqref="H14"/>
    </sheetView>
  </sheetViews>
  <sheetFormatPr defaultColWidth="11.57421875" defaultRowHeight="12.75"/>
  <cols>
    <col min="1" max="1" width="11.57421875" style="29" customWidth="1"/>
    <col min="2" max="2" width="22.57421875" style="29" customWidth="1"/>
    <col min="3" max="3" width="6.57421875" style="29" customWidth="1"/>
    <col min="4" max="4" width="11.57421875" style="29" customWidth="1"/>
    <col min="5" max="5" width="11.140625" style="29" customWidth="1"/>
    <col min="6" max="6" width="13.8515625" style="29" customWidth="1"/>
    <col min="7" max="16384" width="11.57421875" style="29" customWidth="1"/>
  </cols>
  <sheetData>
    <row r="1" spans="1:6" ht="13.5">
      <c r="A1" s="30"/>
      <c r="B1" s="30"/>
      <c r="C1" s="30"/>
      <c r="D1" s="30"/>
      <c r="E1" s="30"/>
      <c r="F1" s="30"/>
    </row>
    <row r="2" spans="1:6" ht="13.5">
      <c r="A2" s="31" t="s">
        <v>15</v>
      </c>
      <c r="B2" s="32"/>
      <c r="C2" s="33"/>
      <c r="D2" s="34"/>
      <c r="E2" s="32"/>
      <c r="F2" s="33"/>
    </row>
    <row r="3" spans="1:6" ht="13.5">
      <c r="A3" s="39" t="s">
        <v>16</v>
      </c>
      <c r="B3" s="35"/>
      <c r="C3" s="36"/>
      <c r="D3" s="37"/>
      <c r="F3" s="38"/>
    </row>
    <row r="4" spans="1:6" ht="13.5">
      <c r="A4" s="39" t="s">
        <v>16</v>
      </c>
      <c r="B4" s="40"/>
      <c r="C4" s="38"/>
      <c r="D4" s="39"/>
      <c r="E4" s="41" t="s">
        <v>17</v>
      </c>
      <c r="F4" s="38"/>
    </row>
    <row r="5" spans="1:6" ht="13.5">
      <c r="A5" s="39" t="s">
        <v>16</v>
      </c>
      <c r="B5" s="40"/>
      <c r="C5" s="38"/>
      <c r="D5" s="39"/>
      <c r="E5" s="42"/>
      <c r="F5" s="38"/>
    </row>
    <row r="6" spans="1:6" ht="13.5">
      <c r="A6" s="43" t="s">
        <v>16</v>
      </c>
      <c r="B6" s="44"/>
      <c r="C6" s="45"/>
      <c r="D6" s="43"/>
      <c r="E6" s="46"/>
      <c r="F6" s="45"/>
    </row>
    <row r="7" spans="1:6" ht="13.5">
      <c r="A7" s="40"/>
      <c r="B7" s="40"/>
      <c r="C7" s="40"/>
      <c r="D7" s="40"/>
      <c r="E7" s="40"/>
      <c r="F7" s="40"/>
    </row>
    <row r="8" spans="1:6" ht="13.5">
      <c r="A8" s="47"/>
      <c r="B8" s="48"/>
      <c r="C8" s="49"/>
      <c r="D8" s="50"/>
      <c r="E8" s="32"/>
      <c r="F8" s="33"/>
    </row>
    <row r="9" spans="1:6" ht="13.5">
      <c r="A9" s="39"/>
      <c r="B9" s="51"/>
      <c r="C9" s="52"/>
      <c r="D9" s="53" t="s">
        <v>18</v>
      </c>
      <c r="E9" s="54"/>
      <c r="F9" s="38"/>
    </row>
    <row r="10" spans="1:6" ht="13.5">
      <c r="A10" s="39" t="s">
        <v>19</v>
      </c>
      <c r="B10" s="55" t="s">
        <v>20</v>
      </c>
      <c r="C10" s="52"/>
      <c r="D10" s="56" t="s">
        <v>21</v>
      </c>
      <c r="E10" s="54"/>
      <c r="F10" s="38"/>
    </row>
    <row r="11" spans="1:6" ht="13.5">
      <c r="A11" s="57"/>
      <c r="B11" s="58"/>
      <c r="C11" s="52"/>
      <c r="D11" s="53" t="s">
        <v>31</v>
      </c>
      <c r="E11" s="54"/>
      <c r="F11" s="38"/>
    </row>
    <row r="12" spans="1:6" ht="13.5">
      <c r="A12" s="30"/>
      <c r="B12" s="30"/>
      <c r="C12" s="30"/>
      <c r="D12" s="53" t="s">
        <v>22</v>
      </c>
      <c r="E12" s="54"/>
      <c r="F12" s="38"/>
    </row>
    <row r="13" spans="1:6" ht="13.5">
      <c r="A13" s="30" t="s">
        <v>23</v>
      </c>
      <c r="B13" s="54" t="s">
        <v>24</v>
      </c>
      <c r="C13" s="30"/>
      <c r="D13" s="59"/>
      <c r="E13" s="44"/>
      <c r="F13" s="45"/>
    </row>
    <row r="14" spans="1:6" ht="13.5">
      <c r="A14" s="30"/>
      <c r="B14" s="30"/>
      <c r="C14" s="30"/>
      <c r="D14" s="40"/>
      <c r="E14" s="40"/>
      <c r="F14" s="40"/>
    </row>
    <row r="15" spans="1:6" ht="13.5">
      <c r="A15" s="30"/>
      <c r="B15" s="30"/>
      <c r="C15" s="30"/>
      <c r="D15" s="40"/>
      <c r="E15" s="40"/>
      <c r="F15" s="40"/>
    </row>
    <row r="16" spans="1:6" ht="13.5">
      <c r="A16" s="76" t="s">
        <v>25</v>
      </c>
      <c r="B16" s="76"/>
      <c r="C16" s="76"/>
      <c r="D16" s="77" t="s">
        <v>2</v>
      </c>
      <c r="E16" s="77"/>
      <c r="F16" s="77"/>
    </row>
    <row r="17" spans="1:6" ht="13.5">
      <c r="A17" s="78" t="s">
        <v>26</v>
      </c>
      <c r="B17" s="78"/>
      <c r="C17" s="78"/>
      <c r="D17" s="79">
        <v>5145</v>
      </c>
      <c r="E17" s="79"/>
      <c r="F17" s="79"/>
    </row>
    <row r="18" spans="1:6" ht="13.5">
      <c r="A18" s="30"/>
      <c r="B18" s="30"/>
      <c r="C18"/>
      <c r="D18" s="60" t="s">
        <v>0</v>
      </c>
      <c r="E18" s="61"/>
      <c r="F18" s="62">
        <f>ROUND(D17*20,0)/20</f>
        <v>5145</v>
      </c>
    </row>
    <row r="19" spans="1:6" ht="13.5">
      <c r="A19" s="30"/>
      <c r="B19" s="30"/>
      <c r="C19"/>
      <c r="D19" s="30"/>
      <c r="E19" s="30"/>
      <c r="F19" s="30"/>
    </row>
    <row r="20" spans="1:6" ht="13.5">
      <c r="A20" s="80" t="s">
        <v>1</v>
      </c>
      <c r="B20" s="80"/>
      <c r="C20" s="80"/>
      <c r="D20" s="63" t="s">
        <v>2</v>
      </c>
      <c r="E20" s="63" t="s">
        <v>3</v>
      </c>
      <c r="F20" s="63" t="s">
        <v>4</v>
      </c>
    </row>
    <row r="21" spans="1:6" ht="13.5">
      <c r="A21" s="34" t="s">
        <v>5</v>
      </c>
      <c r="B21" s="32"/>
      <c r="C21" s="64"/>
      <c r="D21" s="65">
        <f>F18</f>
        <v>5145</v>
      </c>
      <c r="E21" s="16">
        <v>5.125</v>
      </c>
      <c r="F21" s="66">
        <f aca="true" t="shared" si="0" ref="F21:F26">ROUND((D21*E21/100)*20,0)/20</f>
        <v>263.7</v>
      </c>
    </row>
    <row r="22" spans="1:6" ht="13.5">
      <c r="A22" s="39" t="s">
        <v>6</v>
      </c>
      <c r="B22" s="40"/>
      <c r="C22" s="67"/>
      <c r="D22" s="65">
        <f>F18</f>
        <v>5145</v>
      </c>
      <c r="E22" s="16">
        <v>1.1</v>
      </c>
      <c r="F22" s="66">
        <f t="shared" si="0"/>
        <v>56.6</v>
      </c>
    </row>
    <row r="23" spans="1:6" ht="13.5">
      <c r="A23" s="39" t="s">
        <v>7</v>
      </c>
      <c r="B23" s="40"/>
      <c r="C23" s="67"/>
      <c r="D23" s="65">
        <f>F18</f>
        <v>5145</v>
      </c>
      <c r="E23" s="16">
        <v>0.046</v>
      </c>
      <c r="F23" s="66">
        <f t="shared" si="0"/>
        <v>2.35</v>
      </c>
    </row>
    <row r="24" spans="1:6" ht="13.5">
      <c r="A24" s="39" t="s">
        <v>27</v>
      </c>
      <c r="B24" s="40"/>
      <c r="C24" s="67"/>
      <c r="D24" s="65">
        <f>F18</f>
        <v>5145</v>
      </c>
      <c r="E24" s="16">
        <v>1.214</v>
      </c>
      <c r="F24" s="66">
        <f t="shared" si="0"/>
        <v>62.45</v>
      </c>
    </row>
    <row r="25" spans="1:6" ht="13.5">
      <c r="A25" s="39" t="s">
        <v>10</v>
      </c>
      <c r="B25" s="40"/>
      <c r="C25" s="67"/>
      <c r="D25" s="65">
        <f>F18</f>
        <v>5145</v>
      </c>
      <c r="E25" s="16">
        <f>0.337/2</f>
        <v>0.1685</v>
      </c>
      <c r="F25" s="66">
        <f t="shared" si="0"/>
        <v>8.65</v>
      </c>
    </row>
    <row r="26" spans="1:6" ht="13.5">
      <c r="A26" s="39" t="s">
        <v>11</v>
      </c>
      <c r="B26" s="40"/>
      <c r="C26" s="67"/>
      <c r="D26" s="65">
        <f>F18</f>
        <v>5145</v>
      </c>
      <c r="E26" s="16">
        <f>1.1/2</f>
        <v>0.55</v>
      </c>
      <c r="F26" s="66">
        <f t="shared" si="0"/>
        <v>28.3</v>
      </c>
    </row>
    <row r="27" spans="1:6" ht="13.5">
      <c r="A27" s="39" t="s">
        <v>12</v>
      </c>
      <c r="B27" s="40"/>
      <c r="C27" s="67"/>
      <c r="D27" s="65"/>
      <c r="E27" s="68"/>
      <c r="F27" s="69">
        <v>389.2</v>
      </c>
    </row>
    <row r="28" spans="1:6" ht="13.5">
      <c r="A28" s="39"/>
      <c r="B28" s="40"/>
      <c r="C28" s="67"/>
      <c r="D28" s="65"/>
      <c r="E28" s="68"/>
      <c r="F28" s="70"/>
    </row>
    <row r="29" spans="1:6" ht="13.5">
      <c r="A29" s="39"/>
      <c r="B29" s="40"/>
      <c r="C29" s="67"/>
      <c r="D29" s="65"/>
      <c r="E29" s="68"/>
      <c r="F29" s="70"/>
    </row>
    <row r="30" spans="1:6" ht="13.5">
      <c r="A30" s="39"/>
      <c r="B30" s="40"/>
      <c r="C30" s="67"/>
      <c r="D30" s="65"/>
      <c r="E30" s="68"/>
      <c r="F30" s="65"/>
    </row>
    <row r="31" spans="1:6" ht="13.5">
      <c r="A31" s="39"/>
      <c r="B31" s="40"/>
      <c r="C31" s="67"/>
      <c r="D31" s="65"/>
      <c r="E31" s="68"/>
      <c r="F31" s="65"/>
    </row>
    <row r="32" spans="1:6" ht="13.5">
      <c r="A32" s="39"/>
      <c r="B32" s="40"/>
      <c r="C32" s="67"/>
      <c r="D32" s="65"/>
      <c r="E32" s="68"/>
      <c r="F32" s="65"/>
    </row>
    <row r="33" spans="1:6" ht="13.5">
      <c r="A33" s="81" t="s">
        <v>28</v>
      </c>
      <c r="B33" s="81"/>
      <c r="C33" s="81"/>
      <c r="D33" s="71"/>
      <c r="E33" s="72"/>
      <c r="F33" s="73">
        <f>SUM(F21:F32)</f>
        <v>811.25</v>
      </c>
    </row>
    <row r="34" spans="1:6" ht="13.5">
      <c r="A34" s="30"/>
      <c r="B34" s="30"/>
      <c r="C34"/>
      <c r="D34" s="30"/>
      <c r="E34" s="30"/>
      <c r="F34" s="74"/>
    </row>
    <row r="35" spans="1:6" ht="13.5">
      <c r="A35" s="30"/>
      <c r="B35" s="30"/>
      <c r="C35"/>
      <c r="D35" s="60" t="s">
        <v>29</v>
      </c>
      <c r="E35" s="61"/>
      <c r="F35" s="75">
        <f>D21-F33</f>
        <v>4333.75</v>
      </c>
    </row>
    <row r="37" ht="13.5">
      <c r="A37" s="29" t="s">
        <v>30</v>
      </c>
    </row>
  </sheetData>
  <sheetProtection selectLockedCells="1" selectUnlockedCells="1"/>
  <mergeCells count="6">
    <mergeCell ref="A16:C16"/>
    <mergeCell ref="D16:F16"/>
    <mergeCell ref="A17:C17"/>
    <mergeCell ref="D17:F17"/>
    <mergeCell ref="A20:C20"/>
    <mergeCell ref="A33:C33"/>
  </mergeCells>
  <printOptions/>
  <pageMargins left="0.7875" right="0.7875" top="0.8861111111111111" bottom="0.886111111111111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="88" zoomScaleNormal="88" zoomScalePageLayoutView="0" workbookViewId="0" topLeftCell="A1">
      <selection activeCell="H6" sqref="H6"/>
    </sheetView>
  </sheetViews>
  <sheetFormatPr defaultColWidth="11.57421875" defaultRowHeight="12.75"/>
  <cols>
    <col min="1" max="1" width="11.57421875" style="0" customWidth="1"/>
    <col min="2" max="2" width="20.7109375" style="0" customWidth="1"/>
    <col min="3" max="4" width="14.8515625" style="0" customWidth="1"/>
    <col min="5" max="5" width="15.8515625" style="0" customWidth="1"/>
  </cols>
  <sheetData>
    <row r="1" spans="1:5" ht="13.5">
      <c r="A1" s="1" t="s">
        <v>33</v>
      </c>
      <c r="B1" s="2"/>
      <c r="C1" s="2"/>
      <c r="D1" s="2" t="str">
        <f>'fiche de paie'!D10</f>
        <v>Jean Dupont</v>
      </c>
      <c r="E1" s="3"/>
    </row>
    <row r="2" spans="1:5" ht="13.5">
      <c r="A2" s="1"/>
      <c r="B2" s="2"/>
      <c r="C2" s="2"/>
      <c r="D2" s="2"/>
      <c r="E2" s="2"/>
    </row>
    <row r="3" spans="1:5" ht="13.5">
      <c r="A3" s="2"/>
      <c r="B3" s="4"/>
      <c r="C3" s="5" t="s">
        <v>0</v>
      </c>
      <c r="D3" s="6"/>
      <c r="E3" s="7">
        <f>'fiche de paie'!F18</f>
        <v>5145</v>
      </c>
    </row>
    <row r="4" spans="1:5" ht="13.5">
      <c r="A4" s="4"/>
      <c r="B4" s="4"/>
      <c r="C4" s="4"/>
      <c r="D4" s="4"/>
      <c r="E4" s="4"/>
    </row>
    <row r="5" spans="1:5" ht="13.5">
      <c r="A5" s="8" t="s">
        <v>1</v>
      </c>
      <c r="B5" s="9"/>
      <c r="C5" s="10" t="s">
        <v>2</v>
      </c>
      <c r="D5" s="10" t="s">
        <v>3</v>
      </c>
      <c r="E5" s="10" t="s">
        <v>4</v>
      </c>
    </row>
    <row r="6" spans="1:5" ht="13.5">
      <c r="A6" s="11" t="s">
        <v>5</v>
      </c>
      <c r="B6" s="4"/>
      <c r="C6" s="12">
        <f>E3</f>
        <v>5145</v>
      </c>
      <c r="D6" s="13">
        <v>5.125</v>
      </c>
      <c r="E6" s="14">
        <f aca="true" t="shared" si="0" ref="E6:E13">ROUND((C6*D6/100)*20,0)/20</f>
        <v>263.7</v>
      </c>
    </row>
    <row r="7" spans="1:5" ht="13.5">
      <c r="A7" s="11" t="s">
        <v>6</v>
      </c>
      <c r="B7" s="4"/>
      <c r="C7" s="15">
        <f>E3</f>
        <v>5145</v>
      </c>
      <c r="D7" s="16">
        <v>1.1</v>
      </c>
      <c r="E7" s="17">
        <f t="shared" si="0"/>
        <v>56.6</v>
      </c>
    </row>
    <row r="8" spans="1:5" ht="13.5">
      <c r="A8" s="11" t="s">
        <v>7</v>
      </c>
      <c r="B8" s="4"/>
      <c r="C8" s="15">
        <f>E3</f>
        <v>5145</v>
      </c>
      <c r="D8" s="16">
        <v>0.046</v>
      </c>
      <c r="E8" s="17">
        <f t="shared" si="0"/>
        <v>2.35</v>
      </c>
    </row>
    <row r="9" spans="1:5" ht="13.5">
      <c r="A9" s="11" t="s">
        <v>8</v>
      </c>
      <c r="B9" s="4"/>
      <c r="C9" s="15">
        <f>E3</f>
        <v>5145</v>
      </c>
      <c r="D9" s="16">
        <v>2.45</v>
      </c>
      <c r="E9" s="17">
        <f t="shared" si="0"/>
        <v>126.05</v>
      </c>
    </row>
    <row r="10" spans="1:5" ht="13.5">
      <c r="A10" s="11" t="s">
        <v>9</v>
      </c>
      <c r="B10" s="4"/>
      <c r="C10" s="15">
        <f>SUM(E6:E9)+SUM('fiche de paie'!F21:F23)</f>
        <v>771.3500000000001</v>
      </c>
      <c r="D10" s="16">
        <v>0.02621</v>
      </c>
      <c r="E10" s="17">
        <f t="shared" si="0"/>
        <v>0.2</v>
      </c>
    </row>
    <row r="11" spans="1:5" ht="13.5">
      <c r="A11" s="39" t="s">
        <v>32</v>
      </c>
      <c r="B11" s="4"/>
      <c r="C11" s="15">
        <f>E3</f>
        <v>5145</v>
      </c>
      <c r="D11" s="16">
        <v>0.09</v>
      </c>
      <c r="E11" s="17">
        <f t="shared" si="0"/>
        <v>4.65</v>
      </c>
    </row>
    <row r="12" spans="1:5" ht="13.5">
      <c r="A12" s="11" t="s">
        <v>10</v>
      </c>
      <c r="B12" s="4"/>
      <c r="C12" s="15">
        <f>E3</f>
        <v>5145</v>
      </c>
      <c r="D12" s="16">
        <f>0.337/2</f>
        <v>0.1685</v>
      </c>
      <c r="E12" s="17">
        <f t="shared" si="0"/>
        <v>8.65</v>
      </c>
    </row>
    <row r="13" spans="1:5" ht="13.5">
      <c r="A13" s="11" t="s">
        <v>11</v>
      </c>
      <c r="B13" s="4"/>
      <c r="C13" s="15">
        <f>E3</f>
        <v>5145</v>
      </c>
      <c r="D13" s="16">
        <f>1.1/2</f>
        <v>0.55</v>
      </c>
      <c r="E13" s="17">
        <f t="shared" si="0"/>
        <v>28.3</v>
      </c>
    </row>
    <row r="14" spans="1:5" ht="13.5">
      <c r="A14" s="18" t="s">
        <v>12</v>
      </c>
      <c r="B14" s="19"/>
      <c r="C14" s="20">
        <f>E3</f>
        <v>5145</v>
      </c>
      <c r="D14" s="21"/>
      <c r="E14" s="22">
        <v>389.2</v>
      </c>
    </row>
    <row r="15" spans="1:5" ht="13.5">
      <c r="A15" s="4"/>
      <c r="B15" s="4"/>
      <c r="C15" s="23"/>
      <c r="D15" s="4"/>
      <c r="E15" s="24"/>
    </row>
    <row r="16" spans="1:5" ht="13.5">
      <c r="A16" s="6" t="s">
        <v>13</v>
      </c>
      <c r="B16" s="4"/>
      <c r="C16" s="23"/>
      <c r="D16" s="4"/>
      <c r="E16" s="25">
        <f>SUM(E6:E14)</f>
        <v>879.7</v>
      </c>
    </row>
    <row r="17" spans="1:5" ht="13.5">
      <c r="A17" s="4"/>
      <c r="B17" s="4"/>
      <c r="C17" s="4"/>
      <c r="D17" s="4"/>
      <c r="E17" s="26"/>
    </row>
    <row r="18" spans="1:5" ht="13.5">
      <c r="A18" s="4"/>
      <c r="B18" s="4"/>
      <c r="C18" s="27" t="s">
        <v>14</v>
      </c>
      <c r="D18" s="6"/>
      <c r="E18" s="28">
        <f>E3+E16</f>
        <v>6024.7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Sandrine et Jérôme Meyer</cp:lastModifiedBy>
  <dcterms:modified xsi:type="dcterms:W3CDTF">2018-03-18T10:36:52Z</dcterms:modified>
  <cp:category/>
  <cp:version/>
  <cp:contentType/>
  <cp:contentStatus/>
</cp:coreProperties>
</file>